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bbei\Desktop\SCM Kurs\Videos\Lektionen\Absatzplanung und Bedarfsprognose\Excel Begleitdateien\Fertige Begleitdateien\"/>
    </mc:Choice>
  </mc:AlternateContent>
  <xr:revisionPtr revIDLastSave="0" documentId="13_ncr:1_{CF61FF1E-AC03-43D4-BC31-52E05716442C}" xr6:coauthVersionLast="45" xr6:coauthVersionMax="45" xr10:uidLastSave="{00000000-0000-0000-0000-000000000000}"/>
  <bookViews>
    <workbookView xWindow="-108" yWindow="-108" windowWidth="23256" windowHeight="13176" xr2:uid="{542BE0D9-B12E-4A02-B05F-4729FA843983}"/>
  </bookViews>
  <sheets>
    <sheet name="Aufgabe" sheetId="4" r:id="rId1"/>
    <sheet name="Lösung" sheetId="3" r:id="rId2"/>
  </sheets>
  <definedNames>
    <definedName name="solver_adj" localSheetId="0" hidden="1">Aufgabe!$B$1:$B$3</definedName>
    <definedName name="solver_adj" localSheetId="1" hidden="1">Lösung!$B$1:$B$3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1</definedName>
    <definedName name="solver_eng" localSheetId="1" hidden="1">1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Aufgabe!$B$1:$B$3</definedName>
    <definedName name="solver_lhs1" localSheetId="1" hidden="1">Lösung!$B$1:$B$3</definedName>
    <definedName name="solver_lhs2" localSheetId="0" hidden="1">Aufgabe!$B$1:$B$3</definedName>
    <definedName name="solver_lhs2" localSheetId="1" hidden="1">Lösung!$B$1:$B$3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2</definedName>
    <definedName name="solver_num" localSheetId="1" hidden="1">2</definedName>
    <definedName name="solver_nwt" localSheetId="0" hidden="1">1</definedName>
    <definedName name="solver_nwt" localSheetId="1" hidden="1">1</definedName>
    <definedName name="solver_opt" localSheetId="0" hidden="1">Aufgabe!$B$4</definedName>
    <definedName name="solver_opt" localSheetId="1" hidden="1">Lösung!$B$4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1</definedName>
    <definedName name="solver_rel1" localSheetId="1" hidden="1">1</definedName>
    <definedName name="solver_rel2" localSheetId="0" hidden="1">3</definedName>
    <definedName name="solver_rel2" localSheetId="1" hidden="1">3</definedName>
    <definedName name="solver_rhs1" localSheetId="0" hidden="1">1</definedName>
    <definedName name="solver_rhs1" localSheetId="1" hidden="1">1</definedName>
    <definedName name="solver_rhs2" localSheetId="0" hidden="1">0</definedName>
    <definedName name="solver_rhs2" localSheetId="1" hidden="1">0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5" i="4" l="1"/>
  <c r="J75" i="4"/>
  <c r="K74" i="4"/>
  <c r="J74" i="4"/>
  <c r="K73" i="4"/>
  <c r="J73" i="4"/>
  <c r="K72" i="4"/>
  <c r="J72" i="4"/>
  <c r="K71" i="4"/>
  <c r="J71" i="4"/>
  <c r="B4" i="3"/>
  <c r="G13" i="3"/>
  <c r="G14" i="3"/>
  <c r="G15" i="3"/>
  <c r="G16" i="3"/>
  <c r="G17" i="3"/>
  <c r="G18" i="3"/>
  <c r="G12" i="3"/>
  <c r="F20" i="3"/>
  <c r="F21" i="3"/>
  <c r="F22" i="3"/>
  <c r="F19" i="3"/>
  <c r="F13" i="3"/>
  <c r="F14" i="3"/>
  <c r="F15" i="3"/>
  <c r="F16" i="3"/>
  <c r="F17" i="3"/>
  <c r="F18" i="3"/>
  <c r="E12" i="3"/>
  <c r="E13" i="3"/>
  <c r="E14" i="3"/>
  <c r="E15" i="3"/>
  <c r="D13" i="3"/>
  <c r="C13" i="3"/>
  <c r="D12" i="3"/>
  <c r="C12" i="3"/>
  <c r="F12" i="3"/>
  <c r="E11" i="3"/>
  <c r="D11" i="3"/>
  <c r="C11" i="3"/>
  <c r="E8" i="3"/>
  <c r="E9" i="3"/>
  <c r="E10" i="3"/>
  <c r="E7" i="3"/>
  <c r="K75" i="3"/>
  <c r="J75" i="3"/>
  <c r="K74" i="3"/>
  <c r="J74" i="3"/>
  <c r="K73" i="3"/>
  <c r="J73" i="3"/>
  <c r="K72" i="3"/>
  <c r="J72" i="3"/>
  <c r="K71" i="3"/>
  <c r="J71" i="3"/>
  <c r="C14" i="3" l="1"/>
  <c r="D14" i="3" l="1"/>
  <c r="C15" i="3" s="1"/>
  <c r="C16" i="3" l="1"/>
  <c r="E16" i="3" s="1"/>
  <c r="D15" i="3"/>
  <c r="D16" i="3" l="1"/>
  <c r="C17" i="3" s="1"/>
  <c r="E17" i="3" s="1"/>
  <c r="D17" i="3" l="1"/>
  <c r="C18" i="3" s="1"/>
  <c r="D18" i="3" l="1"/>
  <c r="E18" i="3"/>
</calcChain>
</file>

<file path=xl/sharedStrings.xml><?xml version="1.0" encoding="utf-8"?>
<sst xmlns="http://schemas.openxmlformats.org/spreadsheetml/2006/main" count="142" uniqueCount="71">
  <si>
    <t>alpha:</t>
  </si>
  <si>
    <t>beta:</t>
  </si>
  <si>
    <t>gamma:</t>
  </si>
  <si>
    <t>RMSE:</t>
  </si>
  <si>
    <t>Datum</t>
  </si>
  <si>
    <t>Absatz</t>
  </si>
  <si>
    <t>Niveau</t>
  </si>
  <si>
    <t>Trend</t>
  </si>
  <si>
    <t>Saison</t>
  </si>
  <si>
    <t>Prognose</t>
  </si>
  <si>
    <t>Prognosefehler</t>
  </si>
  <si>
    <t>Q1-2017</t>
  </si>
  <si>
    <t>Q2-2017</t>
  </si>
  <si>
    <t>Q3-2017</t>
  </si>
  <si>
    <t>Q4-2017</t>
  </si>
  <si>
    <t>Q1-2018</t>
  </si>
  <si>
    <t>Q2-2018</t>
  </si>
  <si>
    <t>Q3-2018</t>
  </si>
  <si>
    <t>Q4-2018</t>
  </si>
  <si>
    <t>Q1-2019</t>
  </si>
  <si>
    <t>Q2-2019</t>
  </si>
  <si>
    <t>Q3-2019</t>
  </si>
  <si>
    <t>Q4-2019</t>
  </si>
  <si>
    <t>Q1-2020</t>
  </si>
  <si>
    <t>Q2-2020</t>
  </si>
  <si>
    <t>Q3-2020</t>
  </si>
  <si>
    <t>Q4-2020</t>
  </si>
  <si>
    <t>m</t>
  </si>
  <si>
    <t>Bedarfsprognose nach dem multiplikativen Verfahren von Winters</t>
  </si>
  <si>
    <t>Vorgehensweise:</t>
  </si>
  <si>
    <t>Saisonfaktoren für Quartal 1-4 des Jahres 2017 bestimmen.</t>
  </si>
  <si>
    <t>1.</t>
  </si>
  <si>
    <t>Formel für Zelle E7: =B7/MITTELWERT(B$7:B$10)</t>
  </si>
  <si>
    <t>2.</t>
  </si>
  <si>
    <t>Startwert für das Niveau in Q1-2018 bestimmen.</t>
  </si>
  <si>
    <t>Formel für Zelle C11: =B11/E7</t>
  </si>
  <si>
    <t>3.</t>
  </si>
  <si>
    <t>Startwert für den Trend in Q1-2018 bestimmen.</t>
  </si>
  <si>
    <t>Formel für Zelle D11: =C11-B10/E10</t>
  </si>
  <si>
    <t>4.</t>
  </si>
  <si>
    <r>
      <t>S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für die Saison Q1-2018 bestimmen.</t>
    </r>
  </si>
  <si>
    <t>Formel für Zelle E11: =$B$3*(B11/C11)+(1-$B$3)*E7</t>
  </si>
  <si>
    <t>5.</t>
  </si>
  <si>
    <t>Prognose für Q2-2018 bestimmen.</t>
  </si>
  <si>
    <t>Formel für Zelle F12: =(C11+D11)*E8</t>
  </si>
  <si>
    <t>6.</t>
  </si>
  <si>
    <r>
      <t>L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für Q2-2018 bestimmen.</t>
    </r>
  </si>
  <si>
    <t>Formel für Zelle C12: =$B$1*(B12/E8)+(1-$B$1)*(C11+D11)</t>
  </si>
  <si>
    <t>7.</t>
  </si>
  <si>
    <r>
      <t>b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für Q2-2018 bestimmen.</t>
    </r>
  </si>
  <si>
    <t>Formel für Zelle D12: =$B$2*(C12-C11)+(1-$B$2)*D11</t>
  </si>
  <si>
    <t>8.</t>
  </si>
  <si>
    <t>Formeln aus C12, D12, E11 und F12 bis Zeile 18 runterkopieren.</t>
  </si>
  <si>
    <t>9.</t>
  </si>
  <si>
    <t>Prognose für Q1-Q4 2020 bestimmen.</t>
  </si>
  <si>
    <t>Formel für Zelle F19: =($C$18+$D$18*H19)*E15</t>
  </si>
  <si>
    <t>Formel anschließend bis Zeile 22 runterkopieren.</t>
  </si>
  <si>
    <t>10.</t>
  </si>
  <si>
    <t>Prognosefehler ermitteln.</t>
  </si>
  <si>
    <t>Formel für Zelle G12: =B12-F12</t>
  </si>
  <si>
    <t>11.</t>
  </si>
  <si>
    <t>Formel anschließend bis Zeile 18 runterkopieren.</t>
  </si>
  <si>
    <t>RMSE ermitteln.</t>
  </si>
  <si>
    <t>Formel für Zelle B4: =WURZEL(QUADRATESUMME(G12:G18)/ANZAHL(G12:G18))</t>
  </si>
  <si>
    <t>12.</t>
  </si>
  <si>
    <t>Menüband -&gt; Registerkarte -&gt; Daten -&gt; Solver auswählen.</t>
  </si>
  <si>
    <t>Zielzelle: B4; Ziel: MIN auswählen.</t>
  </si>
  <si>
    <t>Variable Zellen: B1:B3</t>
  </si>
  <si>
    <t>Nebenbedingungen: B1:B3 &lt;= 1 und B1:B3 &gt;= 0</t>
  </si>
  <si>
    <t>13.</t>
  </si>
  <si>
    <t>Diagramm erstellen und visuell prüfen.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</si>
</sst>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2" fillId="0" borderId="1" xfId="0" applyFont="1" applyBorder="1"/>
    <xf numFmtId="0" fontId="1" fillId="3" borderId="1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0" fillId="0" borderId="0" xfId="0" quotePrefix="1"/>
    <xf numFmtId="164" fontId="0" fillId="4" borderId="1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verfahren</a:t>
            </a:r>
            <a:r>
              <a:rPr lang="de-DE" baseline="0"/>
              <a:t> von winters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Lösung!$B$6</c:f>
              <c:strCache>
                <c:ptCount val="1"/>
                <c:pt idx="0">
                  <c:v>Absatz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Lösung!$A$7:$A$22</c:f>
              <c:strCache>
                <c:ptCount val="16"/>
                <c:pt idx="0">
                  <c:v>Q1-2017</c:v>
                </c:pt>
                <c:pt idx="1">
                  <c:v>Q2-2017</c:v>
                </c:pt>
                <c:pt idx="2">
                  <c:v>Q3-2017</c:v>
                </c:pt>
                <c:pt idx="3">
                  <c:v>Q4-2017</c:v>
                </c:pt>
                <c:pt idx="4">
                  <c:v>Q1-2018</c:v>
                </c:pt>
                <c:pt idx="5">
                  <c:v>Q2-2018</c:v>
                </c:pt>
                <c:pt idx="6">
                  <c:v>Q3-2018</c:v>
                </c:pt>
                <c:pt idx="7">
                  <c:v>Q4-2018</c:v>
                </c:pt>
                <c:pt idx="8">
                  <c:v>Q1-2019</c:v>
                </c:pt>
                <c:pt idx="9">
                  <c:v>Q2-2019</c:v>
                </c:pt>
                <c:pt idx="10">
                  <c:v>Q3-2019</c:v>
                </c:pt>
                <c:pt idx="11">
                  <c:v>Q4-2019</c:v>
                </c:pt>
                <c:pt idx="12">
                  <c:v>Q1-2020</c:v>
                </c:pt>
                <c:pt idx="13">
                  <c:v>Q2-2020</c:v>
                </c:pt>
                <c:pt idx="14">
                  <c:v>Q3-2020</c:v>
                </c:pt>
                <c:pt idx="15">
                  <c:v>Q4-2020</c:v>
                </c:pt>
              </c:strCache>
            </c:strRef>
          </c:cat>
          <c:val>
            <c:numRef>
              <c:f>Lösung!$B$7:$B$22</c:f>
              <c:numCache>
                <c:formatCode>General</c:formatCode>
                <c:ptCount val="16"/>
                <c:pt idx="0">
                  <c:v>155</c:v>
                </c:pt>
                <c:pt idx="1">
                  <c:v>180</c:v>
                </c:pt>
                <c:pt idx="2">
                  <c:v>260</c:v>
                </c:pt>
                <c:pt idx="3">
                  <c:v>560</c:v>
                </c:pt>
                <c:pt idx="4">
                  <c:v>160</c:v>
                </c:pt>
                <c:pt idx="5">
                  <c:v>185</c:v>
                </c:pt>
                <c:pt idx="6">
                  <c:v>270</c:v>
                </c:pt>
                <c:pt idx="7">
                  <c:v>600</c:v>
                </c:pt>
                <c:pt idx="8">
                  <c:v>165</c:v>
                </c:pt>
                <c:pt idx="9">
                  <c:v>190</c:v>
                </c:pt>
                <c:pt idx="10">
                  <c:v>280</c:v>
                </c:pt>
                <c:pt idx="11">
                  <c:v>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E1-4A24-98AD-D04338192926}"/>
            </c:ext>
          </c:extLst>
        </c:ser>
        <c:ser>
          <c:idx val="1"/>
          <c:order val="1"/>
          <c:tx>
            <c:strRef>
              <c:f>Lösung!$F$6</c:f>
              <c:strCache>
                <c:ptCount val="1"/>
                <c:pt idx="0">
                  <c:v>Prognose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Lösung!$A$7:$A$22</c:f>
              <c:strCache>
                <c:ptCount val="16"/>
                <c:pt idx="0">
                  <c:v>Q1-2017</c:v>
                </c:pt>
                <c:pt idx="1">
                  <c:v>Q2-2017</c:v>
                </c:pt>
                <c:pt idx="2">
                  <c:v>Q3-2017</c:v>
                </c:pt>
                <c:pt idx="3">
                  <c:v>Q4-2017</c:v>
                </c:pt>
                <c:pt idx="4">
                  <c:v>Q1-2018</c:v>
                </c:pt>
                <c:pt idx="5">
                  <c:v>Q2-2018</c:v>
                </c:pt>
                <c:pt idx="6">
                  <c:v>Q3-2018</c:v>
                </c:pt>
                <c:pt idx="7">
                  <c:v>Q4-2018</c:v>
                </c:pt>
                <c:pt idx="8">
                  <c:v>Q1-2019</c:v>
                </c:pt>
                <c:pt idx="9">
                  <c:v>Q2-2019</c:v>
                </c:pt>
                <c:pt idx="10">
                  <c:v>Q3-2019</c:v>
                </c:pt>
                <c:pt idx="11">
                  <c:v>Q4-2019</c:v>
                </c:pt>
                <c:pt idx="12">
                  <c:v>Q1-2020</c:v>
                </c:pt>
                <c:pt idx="13">
                  <c:v>Q2-2020</c:v>
                </c:pt>
                <c:pt idx="14">
                  <c:v>Q3-2020</c:v>
                </c:pt>
                <c:pt idx="15">
                  <c:v>Q4-2020</c:v>
                </c:pt>
              </c:strCache>
            </c:strRef>
          </c:cat>
          <c:val>
            <c:numRef>
              <c:f>Lösung!$F$7:$F$22</c:f>
              <c:numCache>
                <c:formatCode>General</c:formatCode>
                <c:ptCount val="16"/>
                <c:pt idx="5" formatCode="0.0000">
                  <c:v>191.61290322580643</c:v>
                </c:pt>
                <c:pt idx="6" formatCode="0.0000">
                  <c:v>282.86881720430108</c:v>
                </c:pt>
                <c:pt idx="7" formatCode="0.0000">
                  <c:v>619.8453024538187</c:v>
                </c:pt>
                <c:pt idx="8" formatCode="0.0000">
                  <c:v>174.71138012210014</c:v>
                </c:pt>
                <c:pt idx="9" formatCode="0.0000">
                  <c:v>202.26316802926894</c:v>
                </c:pt>
                <c:pt idx="10" formatCode="0.0000">
                  <c:v>292.95462779531414</c:v>
                </c:pt>
                <c:pt idx="11" formatCode="0.0000">
                  <c:v>639.99322522400212</c:v>
                </c:pt>
                <c:pt idx="12" formatCode="0.0000">
                  <c:v>178.13477843905341</c:v>
                </c:pt>
                <c:pt idx="13" formatCode="0.0000">
                  <c:v>206.97561051355501</c:v>
                </c:pt>
                <c:pt idx="14" formatCode="0.0000">
                  <c:v>304.60231803568968</c:v>
                </c:pt>
                <c:pt idx="15" formatCode="0.0000">
                  <c:v>680.48614576991315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E1-4A24-98AD-D04338192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973215"/>
        <c:axId val="515319743"/>
      </c:lineChart>
      <c:catAx>
        <c:axId val="9169732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5319743"/>
        <c:crosses val="autoZero"/>
        <c:auto val="1"/>
        <c:lblAlgn val="ctr"/>
        <c:lblOffset val="100"/>
        <c:noMultiLvlLbl val="0"/>
      </c:catAx>
      <c:valAx>
        <c:axId val="5153197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16973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13</xdr:col>
      <xdr:colOff>568569</xdr:colOff>
      <xdr:row>8</xdr:row>
      <xdr:rowOff>80747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AF531A8-063C-4F23-99E7-10486F7BA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8020" y="0"/>
          <a:ext cx="3166989" cy="15590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13</xdr:col>
      <xdr:colOff>568569</xdr:colOff>
      <xdr:row>8</xdr:row>
      <xdr:rowOff>80747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C658116-A020-4ACC-A108-7E4F3B4BF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6569" y="0"/>
          <a:ext cx="3165231" cy="155199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7</xdr:col>
      <xdr:colOff>795129</xdr:colOff>
      <xdr:row>38</xdr:row>
      <xdr:rowOff>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A8A19214-ED91-4769-B51F-039179768F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7DDCA-28EE-4154-9F5C-DF012035473C}">
  <dimension ref="A1:K75"/>
  <sheetViews>
    <sheetView showGridLines="0" tabSelected="1" zoomScale="115" zoomScaleNormal="115" workbookViewId="0"/>
  </sheetViews>
  <sheetFormatPr baseColWidth="10" defaultRowHeight="14.4" x14ac:dyDescent="0.3"/>
  <cols>
    <col min="3" max="3" width="14.21875" bestFit="1" customWidth="1"/>
    <col min="7" max="7" width="13.33203125" bestFit="1" customWidth="1"/>
    <col min="9" max="9" width="5.44140625" customWidth="1"/>
    <col min="10" max="10" width="3.21875" customWidth="1"/>
  </cols>
  <sheetData>
    <row r="1" spans="1:11" ht="15.6" x14ac:dyDescent="0.3">
      <c r="A1" s="8" t="s">
        <v>0</v>
      </c>
      <c r="B1" s="6">
        <v>0.2</v>
      </c>
      <c r="D1" s="11" t="s">
        <v>28</v>
      </c>
      <c r="E1" s="11"/>
      <c r="F1" s="11"/>
      <c r="G1" s="12"/>
      <c r="H1" s="11"/>
    </row>
    <row r="2" spans="1:11" x14ac:dyDescent="0.3">
      <c r="A2" s="8" t="s">
        <v>1</v>
      </c>
      <c r="B2" s="6">
        <v>0.2</v>
      </c>
    </row>
    <row r="3" spans="1:11" x14ac:dyDescent="0.3">
      <c r="A3" s="8" t="s">
        <v>2</v>
      </c>
      <c r="B3" s="6">
        <v>0.5</v>
      </c>
    </row>
    <row r="4" spans="1:11" x14ac:dyDescent="0.3">
      <c r="A4" s="8" t="s">
        <v>3</v>
      </c>
      <c r="B4" s="7"/>
    </row>
    <row r="6" spans="1:11" x14ac:dyDescent="0.3">
      <c r="A6" s="9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9" t="s">
        <v>27</v>
      </c>
    </row>
    <row r="7" spans="1:11" x14ac:dyDescent="0.3">
      <c r="A7" s="3" t="s">
        <v>11</v>
      </c>
      <c r="B7" s="4">
        <v>155</v>
      </c>
      <c r="C7" s="4"/>
      <c r="D7" s="4"/>
      <c r="E7" s="14"/>
      <c r="F7" s="4"/>
      <c r="G7" s="4"/>
      <c r="H7" s="4"/>
    </row>
    <row r="8" spans="1:11" x14ac:dyDescent="0.3">
      <c r="A8" s="3" t="s">
        <v>12</v>
      </c>
      <c r="B8" s="4">
        <v>180</v>
      </c>
      <c r="C8" s="4"/>
      <c r="D8" s="4"/>
      <c r="E8" s="14"/>
      <c r="F8" s="4"/>
      <c r="G8" s="4"/>
      <c r="H8" s="4"/>
    </row>
    <row r="9" spans="1:11" x14ac:dyDescent="0.3">
      <c r="A9" s="3" t="s">
        <v>13</v>
      </c>
      <c r="B9" s="4">
        <v>260</v>
      </c>
      <c r="C9" s="4"/>
      <c r="D9" s="4"/>
      <c r="E9" s="14"/>
      <c r="F9" s="4"/>
      <c r="G9" s="4"/>
      <c r="H9" s="4"/>
    </row>
    <row r="10" spans="1:11" x14ac:dyDescent="0.3">
      <c r="A10" s="3" t="s">
        <v>14</v>
      </c>
      <c r="B10" s="4">
        <v>560</v>
      </c>
      <c r="C10" s="4"/>
      <c r="D10" s="4"/>
      <c r="E10" s="14"/>
      <c r="F10" s="4"/>
      <c r="G10" s="4"/>
      <c r="H10" s="4"/>
      <c r="J10" s="10" t="s">
        <v>29</v>
      </c>
    </row>
    <row r="11" spans="1:11" x14ac:dyDescent="0.3">
      <c r="A11" s="5" t="s">
        <v>15</v>
      </c>
      <c r="B11" s="6">
        <v>160</v>
      </c>
      <c r="C11" s="7"/>
      <c r="D11" s="7"/>
      <c r="E11" s="7"/>
      <c r="F11" s="4"/>
      <c r="G11" s="4"/>
      <c r="H11" s="4"/>
      <c r="J11" t="s">
        <v>31</v>
      </c>
      <c r="K11" t="s">
        <v>30</v>
      </c>
    </row>
    <row r="12" spans="1:11" x14ac:dyDescent="0.3">
      <c r="A12" s="5" t="s">
        <v>16</v>
      </c>
      <c r="B12" s="6">
        <v>185</v>
      </c>
      <c r="C12" s="7"/>
      <c r="D12" s="7"/>
      <c r="E12" s="7"/>
      <c r="F12" s="7"/>
      <c r="G12" s="7"/>
      <c r="H12" s="4"/>
      <c r="K12" s="13" t="s">
        <v>32</v>
      </c>
    </row>
    <row r="13" spans="1:11" x14ac:dyDescent="0.3">
      <c r="A13" s="5" t="s">
        <v>17</v>
      </c>
      <c r="B13" s="6">
        <v>270</v>
      </c>
      <c r="C13" s="7"/>
      <c r="D13" s="7"/>
      <c r="E13" s="7"/>
      <c r="F13" s="7"/>
      <c r="G13" s="7"/>
      <c r="H13" s="4"/>
      <c r="J13" t="s">
        <v>33</v>
      </c>
      <c r="K13" t="s">
        <v>34</v>
      </c>
    </row>
    <row r="14" spans="1:11" x14ac:dyDescent="0.3">
      <c r="A14" s="5" t="s">
        <v>18</v>
      </c>
      <c r="B14" s="6">
        <v>600</v>
      </c>
      <c r="C14" s="7"/>
      <c r="D14" s="7"/>
      <c r="E14" s="7"/>
      <c r="F14" s="7"/>
      <c r="G14" s="7"/>
      <c r="H14" s="4"/>
      <c r="K14" s="13" t="s">
        <v>35</v>
      </c>
    </row>
    <row r="15" spans="1:11" x14ac:dyDescent="0.3">
      <c r="A15" s="5" t="s">
        <v>19</v>
      </c>
      <c r="B15" s="6">
        <v>165</v>
      </c>
      <c r="C15" s="7"/>
      <c r="D15" s="7"/>
      <c r="E15" s="7"/>
      <c r="F15" s="7"/>
      <c r="G15" s="7"/>
      <c r="H15" s="4"/>
      <c r="J15" t="s">
        <v>36</v>
      </c>
      <c r="K15" t="s">
        <v>37</v>
      </c>
    </row>
    <row r="16" spans="1:11" x14ac:dyDescent="0.3">
      <c r="A16" s="5" t="s">
        <v>20</v>
      </c>
      <c r="B16" s="6">
        <v>190</v>
      </c>
      <c r="C16" s="7"/>
      <c r="D16" s="7"/>
      <c r="E16" s="7"/>
      <c r="F16" s="7"/>
      <c r="G16" s="7"/>
      <c r="H16" s="4"/>
      <c r="K16" s="13" t="s">
        <v>38</v>
      </c>
    </row>
    <row r="17" spans="1:11" ht="15.6" x14ac:dyDescent="0.35">
      <c r="A17" s="5" t="s">
        <v>21</v>
      </c>
      <c r="B17" s="6">
        <v>280</v>
      </c>
      <c r="C17" s="7"/>
      <c r="D17" s="7"/>
      <c r="E17" s="7"/>
      <c r="F17" s="7"/>
      <c r="G17" s="7"/>
      <c r="H17" s="4"/>
      <c r="J17" t="s">
        <v>39</v>
      </c>
      <c r="K17" t="s">
        <v>40</v>
      </c>
    </row>
    <row r="18" spans="1:11" x14ac:dyDescent="0.3">
      <c r="A18" s="5" t="s">
        <v>22</v>
      </c>
      <c r="B18" s="6">
        <v>635</v>
      </c>
      <c r="C18" s="7"/>
      <c r="D18" s="7"/>
      <c r="E18" s="7"/>
      <c r="F18" s="7"/>
      <c r="G18" s="7"/>
      <c r="H18" s="4"/>
      <c r="K18" s="13" t="s">
        <v>41</v>
      </c>
    </row>
    <row r="19" spans="1:11" x14ac:dyDescent="0.3">
      <c r="A19" s="5" t="s">
        <v>23</v>
      </c>
      <c r="B19" s="6"/>
      <c r="C19" s="7"/>
      <c r="D19" s="7"/>
      <c r="E19" s="7"/>
      <c r="F19" s="7"/>
      <c r="G19" s="7"/>
      <c r="H19" s="5"/>
      <c r="J19" t="s">
        <v>42</v>
      </c>
      <c r="K19" t="s">
        <v>43</v>
      </c>
    </row>
    <row r="20" spans="1:11" x14ac:dyDescent="0.3">
      <c r="A20" s="5" t="s">
        <v>24</v>
      </c>
      <c r="B20" s="6"/>
      <c r="C20" s="7"/>
      <c r="D20" s="7"/>
      <c r="E20" s="7"/>
      <c r="F20" s="7"/>
      <c r="G20" s="7"/>
      <c r="H20" s="5"/>
      <c r="K20" s="13" t="s">
        <v>44</v>
      </c>
    </row>
    <row r="21" spans="1:11" ht="15.6" x14ac:dyDescent="0.35">
      <c r="A21" s="5" t="s">
        <v>25</v>
      </c>
      <c r="B21" s="6"/>
      <c r="C21" s="7"/>
      <c r="D21" s="7"/>
      <c r="E21" s="7"/>
      <c r="F21" s="7"/>
      <c r="G21" s="7"/>
      <c r="H21" s="5"/>
      <c r="J21" t="s">
        <v>45</v>
      </c>
      <c r="K21" t="s">
        <v>46</v>
      </c>
    </row>
    <row r="22" spans="1:11" x14ac:dyDescent="0.3">
      <c r="A22" s="5" t="s">
        <v>26</v>
      </c>
      <c r="B22" s="6"/>
      <c r="C22" s="7"/>
      <c r="D22" s="7"/>
      <c r="E22" s="7"/>
      <c r="F22" s="7"/>
      <c r="G22" s="7"/>
      <c r="H22" s="5"/>
      <c r="K22" s="13" t="s">
        <v>47</v>
      </c>
    </row>
    <row r="23" spans="1:11" ht="15.6" x14ac:dyDescent="0.35">
      <c r="C23" s="1"/>
      <c r="D23" s="2"/>
      <c r="E23" s="2"/>
      <c r="F23" s="1"/>
      <c r="G23" s="1"/>
      <c r="J23" t="s">
        <v>48</v>
      </c>
      <c r="K23" t="s">
        <v>49</v>
      </c>
    </row>
    <row r="24" spans="1:11" x14ac:dyDescent="0.3">
      <c r="C24" s="1"/>
      <c r="D24" s="2"/>
      <c r="E24" s="2"/>
      <c r="F24" s="1"/>
      <c r="G24" s="1"/>
      <c r="K24" s="13" t="s">
        <v>50</v>
      </c>
    </row>
    <row r="25" spans="1:11" x14ac:dyDescent="0.3">
      <c r="C25" s="1"/>
      <c r="D25" s="2"/>
      <c r="E25" s="2"/>
      <c r="F25" s="1"/>
      <c r="G25" s="1"/>
      <c r="J25" t="s">
        <v>51</v>
      </c>
      <c r="K25" t="s">
        <v>52</v>
      </c>
    </row>
    <row r="26" spans="1:11" x14ac:dyDescent="0.3">
      <c r="C26" s="1"/>
      <c r="D26" s="2"/>
      <c r="E26" s="2"/>
      <c r="F26" s="1"/>
      <c r="G26" s="1"/>
      <c r="J26" t="s">
        <v>53</v>
      </c>
      <c r="K26" t="s">
        <v>54</v>
      </c>
    </row>
    <row r="27" spans="1:11" x14ac:dyDescent="0.3">
      <c r="C27" s="1"/>
      <c r="D27" s="2"/>
      <c r="E27" s="2"/>
      <c r="F27" s="1"/>
      <c r="G27" s="1"/>
      <c r="K27" s="13" t="s">
        <v>55</v>
      </c>
    </row>
    <row r="28" spans="1:11" x14ac:dyDescent="0.3">
      <c r="C28" s="1"/>
      <c r="D28" s="2"/>
      <c r="E28" s="2"/>
      <c r="F28" s="1"/>
      <c r="G28" s="1"/>
      <c r="K28" t="s">
        <v>56</v>
      </c>
    </row>
    <row r="29" spans="1:11" x14ac:dyDescent="0.3">
      <c r="C29" s="1"/>
      <c r="D29" s="2"/>
      <c r="E29" s="2"/>
      <c r="F29" s="1"/>
      <c r="G29" s="1"/>
      <c r="J29" t="s">
        <v>57</v>
      </c>
      <c r="K29" t="s">
        <v>58</v>
      </c>
    </row>
    <row r="30" spans="1:11" x14ac:dyDescent="0.3">
      <c r="C30" s="1"/>
      <c r="D30" s="2"/>
      <c r="E30" s="2"/>
      <c r="F30" s="1"/>
      <c r="G30" s="1"/>
      <c r="K30" s="13" t="s">
        <v>59</v>
      </c>
    </row>
    <row r="31" spans="1:11" x14ac:dyDescent="0.3">
      <c r="C31" s="1"/>
      <c r="D31" s="2"/>
      <c r="E31" s="2"/>
      <c r="F31" s="1"/>
      <c r="K31" t="s">
        <v>61</v>
      </c>
    </row>
    <row r="32" spans="1:11" x14ac:dyDescent="0.3">
      <c r="C32" s="1"/>
      <c r="D32" s="2"/>
      <c r="E32" s="2"/>
      <c r="F32" s="1"/>
      <c r="G32" s="1"/>
      <c r="J32" t="s">
        <v>60</v>
      </c>
      <c r="K32" t="s">
        <v>62</v>
      </c>
    </row>
    <row r="33" spans="3:11" x14ac:dyDescent="0.3">
      <c r="C33" s="1"/>
      <c r="D33" s="2"/>
      <c r="E33" s="2"/>
      <c r="F33" s="1"/>
      <c r="G33" s="1"/>
      <c r="K33" s="13" t="s">
        <v>63</v>
      </c>
    </row>
    <row r="34" spans="3:11" x14ac:dyDescent="0.3">
      <c r="C34" s="1"/>
      <c r="D34" s="2"/>
      <c r="E34" s="2"/>
      <c r="F34" s="1"/>
      <c r="G34" s="1"/>
      <c r="J34" t="s">
        <v>64</v>
      </c>
      <c r="K34" t="s">
        <v>65</v>
      </c>
    </row>
    <row r="35" spans="3:11" x14ac:dyDescent="0.3">
      <c r="C35" s="1"/>
      <c r="D35" s="2"/>
      <c r="E35" s="2"/>
      <c r="F35" s="1"/>
      <c r="G35" s="1"/>
      <c r="K35" t="s">
        <v>66</v>
      </c>
    </row>
    <row r="36" spans="3:11" x14ac:dyDescent="0.3">
      <c r="C36" s="1"/>
      <c r="D36" s="2"/>
      <c r="E36" s="2"/>
      <c r="F36" s="1"/>
      <c r="G36" s="1"/>
      <c r="K36" t="s">
        <v>67</v>
      </c>
    </row>
    <row r="37" spans="3:11" x14ac:dyDescent="0.3">
      <c r="C37" s="1"/>
      <c r="D37" s="2"/>
      <c r="E37" s="2"/>
      <c r="F37" s="1"/>
      <c r="G37" s="1"/>
      <c r="K37" t="s">
        <v>68</v>
      </c>
    </row>
    <row r="38" spans="3:11" x14ac:dyDescent="0.3">
      <c r="C38" s="1"/>
      <c r="D38" s="2"/>
      <c r="E38" s="2"/>
      <c r="F38" s="1"/>
      <c r="G38" s="1"/>
      <c r="J38" t="s">
        <v>69</v>
      </c>
      <c r="K38" t="s">
        <v>70</v>
      </c>
    </row>
    <row r="39" spans="3:11" x14ac:dyDescent="0.3">
      <c r="C39" s="1"/>
      <c r="D39" s="2"/>
      <c r="E39" s="2"/>
      <c r="F39" s="1"/>
      <c r="G39" s="1"/>
    </row>
    <row r="40" spans="3:11" x14ac:dyDescent="0.3">
      <c r="C40" s="1"/>
      <c r="D40" s="2"/>
      <c r="E40" s="2"/>
      <c r="F40" s="1"/>
      <c r="G40" s="1"/>
    </row>
    <row r="41" spans="3:11" x14ac:dyDescent="0.3">
      <c r="C41" s="1"/>
      <c r="D41" s="2"/>
      <c r="E41" s="2"/>
      <c r="F41" s="1"/>
      <c r="G41" s="1"/>
    </row>
    <row r="42" spans="3:11" x14ac:dyDescent="0.3">
      <c r="C42" s="1"/>
      <c r="D42" s="2"/>
      <c r="E42" s="2"/>
      <c r="F42" s="1"/>
      <c r="G42" s="1"/>
    </row>
    <row r="43" spans="3:11" x14ac:dyDescent="0.3">
      <c r="C43" s="1"/>
      <c r="D43" s="2"/>
      <c r="E43" s="2"/>
      <c r="F43" s="1"/>
      <c r="G43" s="1"/>
    </row>
    <row r="44" spans="3:11" x14ac:dyDescent="0.3">
      <c r="C44" s="1"/>
      <c r="D44" s="2"/>
      <c r="E44" s="2"/>
      <c r="F44" s="1"/>
      <c r="G44" s="1"/>
    </row>
    <row r="45" spans="3:11" x14ac:dyDescent="0.3">
      <c r="C45" s="1"/>
      <c r="D45" s="2"/>
      <c r="E45" s="2"/>
      <c r="F45" s="1"/>
      <c r="G45" s="1"/>
    </row>
    <row r="46" spans="3:11" x14ac:dyDescent="0.3">
      <c r="C46" s="1"/>
      <c r="D46" s="2"/>
      <c r="E46" s="2"/>
      <c r="F46" s="1"/>
      <c r="G46" s="1"/>
    </row>
    <row r="47" spans="3:11" x14ac:dyDescent="0.3">
      <c r="C47" s="1"/>
      <c r="D47" s="2"/>
      <c r="E47" s="2"/>
      <c r="F47" s="1"/>
      <c r="G47" s="1"/>
    </row>
    <row r="48" spans="3:11" x14ac:dyDescent="0.3">
      <c r="C48" s="1"/>
      <c r="D48" s="2"/>
      <c r="E48" s="2"/>
      <c r="F48" s="1"/>
      <c r="G48" s="1"/>
    </row>
    <row r="49" spans="3:7" x14ac:dyDescent="0.3">
      <c r="C49" s="1"/>
      <c r="D49" s="2"/>
      <c r="E49" s="2"/>
      <c r="F49" s="1"/>
      <c r="G49" s="1"/>
    </row>
    <row r="50" spans="3:7" x14ac:dyDescent="0.3">
      <c r="C50" s="1"/>
      <c r="D50" s="2"/>
      <c r="E50" s="2"/>
      <c r="F50" s="1"/>
      <c r="G50" s="1"/>
    </row>
    <row r="51" spans="3:7" x14ac:dyDescent="0.3">
      <c r="C51" s="1"/>
      <c r="D51" s="2"/>
      <c r="E51" s="2"/>
      <c r="F51" s="1"/>
      <c r="G51" s="1"/>
    </row>
    <row r="52" spans="3:7" x14ac:dyDescent="0.3">
      <c r="C52" s="1"/>
      <c r="D52" s="2"/>
      <c r="E52" s="2"/>
      <c r="F52" s="1"/>
      <c r="G52" s="1"/>
    </row>
    <row r="53" spans="3:7" x14ac:dyDescent="0.3">
      <c r="C53" s="1"/>
      <c r="D53" s="2"/>
      <c r="E53" s="2"/>
      <c r="F53" s="1"/>
      <c r="G53" s="1"/>
    </row>
    <row r="54" spans="3:7" x14ac:dyDescent="0.3">
      <c r="C54" s="1"/>
      <c r="D54" s="2"/>
      <c r="E54" s="2"/>
      <c r="F54" s="1"/>
      <c r="G54" s="1"/>
    </row>
    <row r="55" spans="3:7" x14ac:dyDescent="0.3">
      <c r="C55" s="1"/>
      <c r="D55" s="2"/>
      <c r="E55" s="2"/>
      <c r="F55" s="1"/>
      <c r="G55" s="1"/>
    </row>
    <row r="56" spans="3:7" x14ac:dyDescent="0.3">
      <c r="C56" s="1"/>
      <c r="D56" s="2"/>
      <c r="E56" s="2"/>
      <c r="F56" s="1"/>
      <c r="G56" s="1"/>
    </row>
    <row r="57" spans="3:7" x14ac:dyDescent="0.3">
      <c r="C57" s="1"/>
      <c r="D57" s="2"/>
      <c r="E57" s="2"/>
      <c r="F57" s="1"/>
      <c r="G57" s="1"/>
    </row>
    <row r="58" spans="3:7" x14ac:dyDescent="0.3">
      <c r="C58" s="1"/>
      <c r="D58" s="2"/>
      <c r="E58" s="2"/>
      <c r="F58" s="1"/>
      <c r="G58" s="1"/>
    </row>
    <row r="59" spans="3:7" x14ac:dyDescent="0.3">
      <c r="C59" s="1"/>
      <c r="D59" s="2"/>
      <c r="E59" s="2"/>
      <c r="F59" s="1"/>
      <c r="G59" s="1"/>
    </row>
    <row r="60" spans="3:7" x14ac:dyDescent="0.3">
      <c r="C60" s="1"/>
      <c r="D60" s="2"/>
      <c r="E60" s="2"/>
      <c r="F60" s="1"/>
      <c r="G60" s="1"/>
    </row>
    <row r="61" spans="3:7" x14ac:dyDescent="0.3">
      <c r="C61" s="1"/>
      <c r="D61" s="2"/>
      <c r="E61" s="2"/>
      <c r="F61" s="1"/>
      <c r="G61" s="1"/>
    </row>
    <row r="62" spans="3:7" x14ac:dyDescent="0.3">
      <c r="C62" s="1"/>
      <c r="D62" s="2"/>
      <c r="E62" s="2"/>
      <c r="F62" s="1"/>
      <c r="G62" s="1"/>
    </row>
    <row r="63" spans="3:7" x14ac:dyDescent="0.3">
      <c r="C63" s="1"/>
      <c r="D63" s="2"/>
      <c r="E63" s="2"/>
      <c r="F63" s="1"/>
      <c r="G63" s="1"/>
    </row>
    <row r="64" spans="3:7" x14ac:dyDescent="0.3">
      <c r="C64" s="1"/>
      <c r="D64" s="2"/>
      <c r="E64" s="2"/>
      <c r="F64" s="1"/>
      <c r="G64" s="1"/>
    </row>
    <row r="65" spans="3:11" x14ac:dyDescent="0.3">
      <c r="C65" s="1"/>
      <c r="D65" s="2"/>
      <c r="E65" s="2"/>
      <c r="F65" s="1"/>
      <c r="G65" s="1"/>
    </row>
    <row r="66" spans="3:11" x14ac:dyDescent="0.3">
      <c r="C66" s="1"/>
      <c r="D66" s="2"/>
      <c r="E66" s="2"/>
      <c r="F66" s="1"/>
      <c r="G66" s="1"/>
    </row>
    <row r="67" spans="3:11" x14ac:dyDescent="0.3">
      <c r="C67" s="1"/>
      <c r="D67" s="2"/>
      <c r="E67" s="2"/>
      <c r="F67" s="1"/>
      <c r="G67" s="1"/>
    </row>
    <row r="68" spans="3:11" x14ac:dyDescent="0.3">
      <c r="C68" s="1"/>
      <c r="D68" s="2"/>
      <c r="E68" s="2"/>
      <c r="F68" s="1"/>
      <c r="G68" s="1"/>
    </row>
    <row r="69" spans="3:11" x14ac:dyDescent="0.3">
      <c r="C69" s="1"/>
      <c r="D69" s="2"/>
      <c r="E69" s="2"/>
      <c r="F69" s="1"/>
      <c r="G69" s="1"/>
    </row>
    <row r="70" spans="3:11" x14ac:dyDescent="0.3">
      <c r="C70" s="1"/>
      <c r="D70" s="2"/>
      <c r="E70" s="2"/>
      <c r="F70" s="1"/>
      <c r="G70" s="1"/>
    </row>
    <row r="71" spans="3:11" x14ac:dyDescent="0.3">
      <c r="C71" s="1"/>
      <c r="D71" s="2"/>
      <c r="E71" s="2"/>
      <c r="F71" s="1"/>
      <c r="G71" s="1"/>
      <c r="J71">
        <f t="shared" ref="J71:J75" si="0">+B71</f>
        <v>0</v>
      </c>
      <c r="K71">
        <f t="shared" ref="K71:K75" si="1">+ROUNDUP(B71*5.5,0)</f>
        <v>0</v>
      </c>
    </row>
    <row r="72" spans="3:11" x14ac:dyDescent="0.3">
      <c r="C72" s="1"/>
      <c r="D72" s="2"/>
      <c r="E72" s="2"/>
      <c r="F72" s="1"/>
      <c r="G72" s="1"/>
      <c r="J72">
        <f t="shared" si="0"/>
        <v>0</v>
      </c>
      <c r="K72">
        <f t="shared" si="1"/>
        <v>0</v>
      </c>
    </row>
    <row r="73" spans="3:11" x14ac:dyDescent="0.3">
      <c r="C73" s="1"/>
      <c r="D73" s="2"/>
      <c r="E73" s="2"/>
      <c r="F73" s="1"/>
      <c r="G73" s="1"/>
      <c r="J73">
        <f t="shared" si="0"/>
        <v>0</v>
      </c>
      <c r="K73">
        <f t="shared" si="1"/>
        <v>0</v>
      </c>
    </row>
    <row r="74" spans="3:11" x14ac:dyDescent="0.3">
      <c r="C74" s="1"/>
      <c r="D74" s="2"/>
      <c r="E74" s="2"/>
      <c r="F74" s="1"/>
      <c r="G74" s="1"/>
      <c r="J74">
        <f t="shared" si="0"/>
        <v>0</v>
      </c>
      <c r="K74">
        <f t="shared" si="1"/>
        <v>0</v>
      </c>
    </row>
    <row r="75" spans="3:11" x14ac:dyDescent="0.3">
      <c r="F75" s="1"/>
      <c r="J75">
        <f t="shared" si="0"/>
        <v>0</v>
      </c>
      <c r="K75">
        <f t="shared" si="1"/>
        <v>0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6BE82-F812-433A-8EBE-155D3A3D6D66}">
  <dimension ref="A1:K75"/>
  <sheetViews>
    <sheetView showGridLines="0" zoomScaleNormal="100" workbookViewId="0"/>
  </sheetViews>
  <sheetFormatPr baseColWidth="10" defaultRowHeight="14.4" x14ac:dyDescent="0.3"/>
  <cols>
    <col min="3" max="3" width="14.21875" bestFit="1" customWidth="1"/>
    <col min="7" max="7" width="13.33203125" bestFit="1" customWidth="1"/>
    <col min="9" max="9" width="5.44140625" customWidth="1"/>
    <col min="10" max="10" width="3.21875" customWidth="1"/>
  </cols>
  <sheetData>
    <row r="1" spans="1:11" ht="15.6" x14ac:dyDescent="0.3">
      <c r="A1" s="8" t="s">
        <v>0</v>
      </c>
      <c r="B1" s="6">
        <v>0.2</v>
      </c>
      <c r="D1" s="11" t="s">
        <v>28</v>
      </c>
      <c r="E1" s="11"/>
      <c r="F1" s="11"/>
      <c r="G1" s="12"/>
      <c r="H1" s="11"/>
    </row>
    <row r="2" spans="1:11" x14ac:dyDescent="0.3">
      <c r="A2" s="8" t="s">
        <v>1</v>
      </c>
      <c r="B2" s="6">
        <v>0.2</v>
      </c>
    </row>
    <row r="3" spans="1:11" x14ac:dyDescent="0.3">
      <c r="A3" s="8" t="s">
        <v>2</v>
      </c>
      <c r="B3" s="6">
        <v>0.5</v>
      </c>
    </row>
    <row r="4" spans="1:11" x14ac:dyDescent="0.3">
      <c r="A4" s="8" t="s">
        <v>3</v>
      </c>
      <c r="B4" s="7">
        <f>SQRT(SUMSQ(G12:G18)/COUNT(G12:G18))</f>
        <v>12.192643263389149</v>
      </c>
    </row>
    <row r="6" spans="1:11" x14ac:dyDescent="0.3">
      <c r="A6" s="9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9" t="s">
        <v>27</v>
      </c>
    </row>
    <row r="7" spans="1:11" x14ac:dyDescent="0.3">
      <c r="A7" s="3" t="s">
        <v>11</v>
      </c>
      <c r="B7" s="4">
        <v>155</v>
      </c>
      <c r="C7" s="4"/>
      <c r="D7" s="4"/>
      <c r="E7" s="14">
        <f>+B7/AVERAGE($B$7:$B$10)</f>
        <v>0.53679653679653683</v>
      </c>
      <c r="F7" s="4"/>
      <c r="G7" s="4"/>
      <c r="H7" s="4"/>
    </row>
    <row r="8" spans="1:11" x14ac:dyDescent="0.3">
      <c r="A8" s="3" t="s">
        <v>12</v>
      </c>
      <c r="B8" s="4">
        <v>180</v>
      </c>
      <c r="C8" s="4"/>
      <c r="D8" s="4"/>
      <c r="E8" s="14">
        <f t="shared" ref="E8:E10" si="0">+B8/AVERAGE($B$7:$B$10)</f>
        <v>0.62337662337662336</v>
      </c>
      <c r="F8" s="4"/>
      <c r="G8" s="4"/>
      <c r="H8" s="4"/>
    </row>
    <row r="9" spans="1:11" x14ac:dyDescent="0.3">
      <c r="A9" s="3" t="s">
        <v>13</v>
      </c>
      <c r="B9" s="4">
        <v>260</v>
      </c>
      <c r="C9" s="4"/>
      <c r="D9" s="4"/>
      <c r="E9" s="14">
        <f t="shared" si="0"/>
        <v>0.90043290043290047</v>
      </c>
      <c r="F9" s="4"/>
      <c r="G9" s="4"/>
      <c r="H9" s="4"/>
    </row>
    <row r="10" spans="1:11" x14ac:dyDescent="0.3">
      <c r="A10" s="3" t="s">
        <v>14</v>
      </c>
      <c r="B10" s="4">
        <v>560</v>
      </c>
      <c r="C10" s="4"/>
      <c r="D10" s="4"/>
      <c r="E10" s="14">
        <f t="shared" si="0"/>
        <v>1.9393939393939394</v>
      </c>
      <c r="F10" s="4"/>
      <c r="G10" s="4"/>
      <c r="H10" s="4"/>
      <c r="J10" s="10" t="s">
        <v>29</v>
      </c>
    </row>
    <row r="11" spans="1:11" x14ac:dyDescent="0.3">
      <c r="A11" s="5" t="s">
        <v>15</v>
      </c>
      <c r="B11" s="6">
        <v>160</v>
      </c>
      <c r="C11" s="7">
        <f>B11/E7</f>
        <v>298.06451612903226</v>
      </c>
      <c r="D11" s="7">
        <f>C11-B10/E10</f>
        <v>9.3145161290322562</v>
      </c>
      <c r="E11" s="7">
        <f>$B$3*(B11/C11)+(1-$B$3)*E7</f>
        <v>0.53679653679653683</v>
      </c>
      <c r="F11" s="4"/>
      <c r="G11" s="4"/>
      <c r="H11" s="4"/>
      <c r="J11" t="s">
        <v>31</v>
      </c>
      <c r="K11" t="s">
        <v>30</v>
      </c>
    </row>
    <row r="12" spans="1:11" x14ac:dyDescent="0.3">
      <c r="A12" s="5" t="s">
        <v>16</v>
      </c>
      <c r="B12" s="6">
        <v>185</v>
      </c>
      <c r="C12" s="7">
        <f>$B$1*(B12/E8)+(1-$B$1)*(C11+D11)</f>
        <v>305.25739247311827</v>
      </c>
      <c r="D12" s="7">
        <f>$B$2*(C12-C11)+(1-$B$2)*D11</f>
        <v>8.8901881720430076</v>
      </c>
      <c r="E12" s="7">
        <f t="shared" ref="E12:E18" si="1">$B$3*(B12/C12)+(1-$B$3)*E8</f>
        <v>0.61471127617932164</v>
      </c>
      <c r="F12" s="7">
        <f>(C11+D11)*E8</f>
        <v>191.61290322580643</v>
      </c>
      <c r="G12" s="7">
        <f>B12-F12</f>
        <v>-6.6129032258064342</v>
      </c>
      <c r="H12" s="4"/>
      <c r="K12" s="13" t="s">
        <v>32</v>
      </c>
    </row>
    <row r="13" spans="1:11" x14ac:dyDescent="0.3">
      <c r="A13" s="5" t="s">
        <v>17</v>
      </c>
      <c r="B13" s="6">
        <v>270</v>
      </c>
      <c r="C13" s="7">
        <f t="shared" ref="C13:C18" si="2">$B$1*(B13/E9)+(1-$B$1)*(C12+D12)</f>
        <v>311.2892183622829</v>
      </c>
      <c r="D13" s="7">
        <f t="shared" ref="D13:D18" si="3">$B$2*(C13-C12)+(1-$B$2)*D12</f>
        <v>8.3185157154673313</v>
      </c>
      <c r="E13" s="7">
        <f t="shared" si="1"/>
        <v>0.88389674505687432</v>
      </c>
      <c r="F13" s="7">
        <f t="shared" ref="F13:F19" si="4">(C12+D12)*E9</f>
        <v>282.86881720430108</v>
      </c>
      <c r="G13" s="7">
        <f t="shared" ref="G13:G18" si="5">B13-F13</f>
        <v>-12.868817204301081</v>
      </c>
      <c r="H13" s="4"/>
      <c r="J13" t="s">
        <v>33</v>
      </c>
      <c r="K13" t="s">
        <v>34</v>
      </c>
    </row>
    <row r="14" spans="1:11" x14ac:dyDescent="0.3">
      <c r="A14" s="5" t="s">
        <v>18</v>
      </c>
      <c r="B14" s="6">
        <v>600</v>
      </c>
      <c r="C14" s="7">
        <f t="shared" si="2"/>
        <v>317.56118726220018</v>
      </c>
      <c r="D14" s="7">
        <f t="shared" si="3"/>
        <v>7.9092063523573222</v>
      </c>
      <c r="E14" s="7">
        <f t="shared" si="1"/>
        <v>1.9143968008898149</v>
      </c>
      <c r="F14" s="7">
        <f t="shared" si="4"/>
        <v>619.8453024538187</v>
      </c>
      <c r="G14" s="7">
        <f t="shared" si="5"/>
        <v>-19.845302453818704</v>
      </c>
      <c r="H14" s="4"/>
      <c r="K14" s="13" t="s">
        <v>35</v>
      </c>
    </row>
    <row r="15" spans="1:11" x14ac:dyDescent="0.3">
      <c r="A15" s="5" t="s">
        <v>19</v>
      </c>
      <c r="B15" s="6">
        <v>165</v>
      </c>
      <c r="C15" s="7">
        <f t="shared" si="2"/>
        <v>321.85212134325894</v>
      </c>
      <c r="D15" s="7">
        <f t="shared" si="3"/>
        <v>7.1855518980976116</v>
      </c>
      <c r="E15" s="7">
        <f t="shared" si="1"/>
        <v>0.52472716769426775</v>
      </c>
      <c r="F15" s="7">
        <f t="shared" si="4"/>
        <v>174.71138012210014</v>
      </c>
      <c r="G15" s="7">
        <f t="shared" si="5"/>
        <v>-9.7113801221001381</v>
      </c>
      <c r="H15" s="4"/>
      <c r="J15" t="s">
        <v>36</v>
      </c>
      <c r="K15" t="s">
        <v>37</v>
      </c>
    </row>
    <row r="16" spans="1:11" x14ac:dyDescent="0.3">
      <c r="A16" s="5" t="s">
        <v>20</v>
      </c>
      <c r="B16" s="6">
        <v>190</v>
      </c>
      <c r="C16" s="7">
        <f t="shared" si="2"/>
        <v>325.04777798337807</v>
      </c>
      <c r="D16" s="7">
        <f t="shared" si="3"/>
        <v>6.3875728465019144</v>
      </c>
      <c r="E16" s="7">
        <f t="shared" si="1"/>
        <v>0.5996203647996462</v>
      </c>
      <c r="F16" s="7">
        <f t="shared" si="4"/>
        <v>202.26316802926894</v>
      </c>
      <c r="G16" s="7">
        <f t="shared" si="5"/>
        <v>-12.26316802926894</v>
      </c>
      <c r="H16" s="4"/>
      <c r="K16" s="13" t="s">
        <v>38</v>
      </c>
    </row>
    <row r="17" spans="1:11" ht="15.6" x14ac:dyDescent="0.35">
      <c r="A17" s="5" t="s">
        <v>21</v>
      </c>
      <c r="B17" s="6">
        <v>280</v>
      </c>
      <c r="C17" s="7">
        <f t="shared" si="2"/>
        <v>328.50409718113383</v>
      </c>
      <c r="D17" s="7">
        <f t="shared" si="3"/>
        <v>5.8013221167526838</v>
      </c>
      <c r="E17" s="7">
        <f t="shared" si="1"/>
        <v>0.86812266137697303</v>
      </c>
      <c r="F17" s="7">
        <f t="shared" si="4"/>
        <v>292.95462779531414</v>
      </c>
      <c r="G17" s="7">
        <f t="shared" si="5"/>
        <v>-12.954627795314138</v>
      </c>
      <c r="H17" s="4"/>
      <c r="J17" t="s">
        <v>39</v>
      </c>
      <c r="K17" t="s">
        <v>40</v>
      </c>
    </row>
    <row r="18" spans="1:11" x14ac:dyDescent="0.3">
      <c r="A18" s="5" t="s">
        <v>22</v>
      </c>
      <c r="B18" s="6">
        <v>635</v>
      </c>
      <c r="C18" s="7">
        <f t="shared" si="2"/>
        <v>333.78376932211546</v>
      </c>
      <c r="D18" s="7">
        <f t="shared" si="3"/>
        <v>5.6969921215984733</v>
      </c>
      <c r="E18" s="7">
        <f t="shared" si="1"/>
        <v>1.9084130165564508</v>
      </c>
      <c r="F18" s="7">
        <f t="shared" si="4"/>
        <v>639.99322522400212</v>
      </c>
      <c r="G18" s="7">
        <f t="shared" si="5"/>
        <v>-4.9932252240021171</v>
      </c>
      <c r="H18" s="4"/>
      <c r="K18" s="13" t="s">
        <v>41</v>
      </c>
    </row>
    <row r="19" spans="1:11" x14ac:dyDescent="0.3">
      <c r="A19" s="5" t="s">
        <v>23</v>
      </c>
      <c r="B19" s="6"/>
      <c r="C19" s="7"/>
      <c r="D19" s="7"/>
      <c r="E19" s="7"/>
      <c r="F19" s="7">
        <f>($C$18+$D$18*H19)*E15</f>
        <v>178.13477843905341</v>
      </c>
      <c r="G19" s="7"/>
      <c r="H19" s="5">
        <v>1</v>
      </c>
      <c r="J19" t="s">
        <v>42</v>
      </c>
      <c r="K19" t="s">
        <v>43</v>
      </c>
    </row>
    <row r="20" spans="1:11" x14ac:dyDescent="0.3">
      <c r="A20" s="5" t="s">
        <v>24</v>
      </c>
      <c r="B20" s="6"/>
      <c r="C20" s="7"/>
      <c r="D20" s="7"/>
      <c r="E20" s="7"/>
      <c r="F20" s="7">
        <f t="shared" ref="F20:F22" si="6">($C$18+$D$18*H20)*E16</f>
        <v>206.97561051355501</v>
      </c>
      <c r="G20" s="7"/>
      <c r="H20" s="5">
        <v>2</v>
      </c>
      <c r="K20" s="13" t="s">
        <v>44</v>
      </c>
    </row>
    <row r="21" spans="1:11" ht="15.6" x14ac:dyDescent="0.35">
      <c r="A21" s="5" t="s">
        <v>25</v>
      </c>
      <c r="B21" s="6"/>
      <c r="C21" s="7"/>
      <c r="D21" s="7"/>
      <c r="E21" s="7"/>
      <c r="F21" s="7">
        <f t="shared" si="6"/>
        <v>304.60231803568968</v>
      </c>
      <c r="G21" s="7"/>
      <c r="H21" s="5">
        <v>3</v>
      </c>
      <c r="J21" t="s">
        <v>45</v>
      </c>
      <c r="K21" t="s">
        <v>46</v>
      </c>
    </row>
    <row r="22" spans="1:11" x14ac:dyDescent="0.3">
      <c r="A22" s="5" t="s">
        <v>26</v>
      </c>
      <c r="B22" s="6"/>
      <c r="C22" s="7"/>
      <c r="D22" s="7"/>
      <c r="E22" s="7"/>
      <c r="F22" s="7">
        <f t="shared" si="6"/>
        <v>680.48614576991315</v>
      </c>
      <c r="G22" s="7"/>
      <c r="H22" s="5">
        <v>4</v>
      </c>
      <c r="K22" s="13" t="s">
        <v>47</v>
      </c>
    </row>
    <row r="23" spans="1:11" ht="15.6" x14ac:dyDescent="0.35">
      <c r="C23" s="1"/>
      <c r="D23" s="2"/>
      <c r="E23" s="2"/>
      <c r="F23" s="1"/>
      <c r="G23" s="1"/>
      <c r="J23" t="s">
        <v>48</v>
      </c>
      <c r="K23" t="s">
        <v>49</v>
      </c>
    </row>
    <row r="24" spans="1:11" x14ac:dyDescent="0.3">
      <c r="C24" s="1"/>
      <c r="D24" s="2"/>
      <c r="E24" s="2"/>
      <c r="F24" s="1"/>
      <c r="G24" s="1"/>
      <c r="K24" s="13" t="s">
        <v>50</v>
      </c>
    </row>
    <row r="25" spans="1:11" x14ac:dyDescent="0.3">
      <c r="C25" s="1"/>
      <c r="D25" s="2"/>
      <c r="E25" s="2"/>
      <c r="F25" s="1"/>
      <c r="G25" s="1"/>
      <c r="J25" t="s">
        <v>51</v>
      </c>
      <c r="K25" t="s">
        <v>52</v>
      </c>
    </row>
    <row r="26" spans="1:11" x14ac:dyDescent="0.3">
      <c r="C26" s="1"/>
      <c r="D26" s="2"/>
      <c r="E26" s="2"/>
      <c r="F26" s="1"/>
      <c r="G26" s="1"/>
      <c r="J26" t="s">
        <v>53</v>
      </c>
      <c r="K26" t="s">
        <v>54</v>
      </c>
    </row>
    <row r="27" spans="1:11" x14ac:dyDescent="0.3">
      <c r="C27" s="1"/>
      <c r="D27" s="2"/>
      <c r="E27" s="2"/>
      <c r="F27" s="1"/>
      <c r="G27" s="1"/>
      <c r="K27" s="13" t="s">
        <v>55</v>
      </c>
    </row>
    <row r="28" spans="1:11" x14ac:dyDescent="0.3">
      <c r="C28" s="1"/>
      <c r="D28" s="2"/>
      <c r="E28" s="2"/>
      <c r="F28" s="1"/>
      <c r="G28" s="1"/>
      <c r="K28" t="s">
        <v>56</v>
      </c>
    </row>
    <row r="29" spans="1:11" x14ac:dyDescent="0.3">
      <c r="C29" s="1"/>
      <c r="D29" s="2"/>
      <c r="E29" s="2"/>
      <c r="F29" s="1"/>
      <c r="G29" s="1"/>
      <c r="J29" t="s">
        <v>57</v>
      </c>
      <c r="K29" t="s">
        <v>58</v>
      </c>
    </row>
    <row r="30" spans="1:11" x14ac:dyDescent="0.3">
      <c r="C30" s="1"/>
      <c r="D30" s="2"/>
      <c r="E30" s="2"/>
      <c r="F30" s="1"/>
      <c r="G30" s="1"/>
      <c r="K30" s="13" t="s">
        <v>59</v>
      </c>
    </row>
    <row r="31" spans="1:11" x14ac:dyDescent="0.3">
      <c r="C31" s="1"/>
      <c r="D31" s="2"/>
      <c r="E31" s="2"/>
      <c r="F31" s="1"/>
      <c r="K31" t="s">
        <v>61</v>
      </c>
    </row>
    <row r="32" spans="1:11" x14ac:dyDescent="0.3">
      <c r="C32" s="1"/>
      <c r="D32" s="2"/>
      <c r="E32" s="2"/>
      <c r="F32" s="1"/>
      <c r="G32" s="1"/>
      <c r="J32" t="s">
        <v>60</v>
      </c>
      <c r="K32" t="s">
        <v>62</v>
      </c>
    </row>
    <row r="33" spans="3:11" x14ac:dyDescent="0.3">
      <c r="C33" s="1"/>
      <c r="D33" s="2"/>
      <c r="E33" s="2"/>
      <c r="F33" s="1"/>
      <c r="G33" s="1"/>
      <c r="K33" s="13" t="s">
        <v>63</v>
      </c>
    </row>
    <row r="34" spans="3:11" x14ac:dyDescent="0.3">
      <c r="C34" s="1"/>
      <c r="D34" s="2"/>
      <c r="E34" s="2"/>
      <c r="F34" s="1"/>
      <c r="G34" s="1"/>
      <c r="J34" t="s">
        <v>64</v>
      </c>
      <c r="K34" t="s">
        <v>65</v>
      </c>
    </row>
    <row r="35" spans="3:11" x14ac:dyDescent="0.3">
      <c r="C35" s="1"/>
      <c r="D35" s="2"/>
      <c r="E35" s="2"/>
      <c r="F35" s="1"/>
      <c r="G35" s="1"/>
      <c r="K35" t="s">
        <v>66</v>
      </c>
    </row>
    <row r="36" spans="3:11" x14ac:dyDescent="0.3">
      <c r="C36" s="1"/>
      <c r="D36" s="2"/>
      <c r="E36" s="2"/>
      <c r="F36" s="1"/>
      <c r="G36" s="1"/>
      <c r="K36" t="s">
        <v>67</v>
      </c>
    </row>
    <row r="37" spans="3:11" x14ac:dyDescent="0.3">
      <c r="C37" s="1"/>
      <c r="D37" s="2"/>
      <c r="E37" s="2"/>
      <c r="F37" s="1"/>
      <c r="G37" s="1"/>
      <c r="K37" t="s">
        <v>68</v>
      </c>
    </row>
    <row r="38" spans="3:11" x14ac:dyDescent="0.3">
      <c r="C38" s="1"/>
      <c r="D38" s="2"/>
      <c r="E38" s="2"/>
      <c r="F38" s="1"/>
      <c r="G38" s="1"/>
      <c r="J38" t="s">
        <v>69</v>
      </c>
      <c r="K38" t="s">
        <v>70</v>
      </c>
    </row>
    <row r="39" spans="3:11" x14ac:dyDescent="0.3">
      <c r="C39" s="1"/>
      <c r="D39" s="2"/>
      <c r="E39" s="2"/>
      <c r="F39" s="1"/>
      <c r="G39" s="1"/>
    </row>
    <row r="40" spans="3:11" x14ac:dyDescent="0.3">
      <c r="C40" s="1"/>
      <c r="D40" s="2"/>
      <c r="E40" s="2"/>
      <c r="F40" s="1"/>
      <c r="G40" s="1"/>
    </row>
    <row r="41" spans="3:11" x14ac:dyDescent="0.3">
      <c r="C41" s="1"/>
      <c r="D41" s="2"/>
      <c r="E41" s="2"/>
      <c r="F41" s="1"/>
      <c r="G41" s="1"/>
    </row>
    <row r="42" spans="3:11" x14ac:dyDescent="0.3">
      <c r="C42" s="1"/>
      <c r="D42" s="2"/>
      <c r="E42" s="2"/>
      <c r="F42" s="1"/>
      <c r="G42" s="1"/>
    </row>
    <row r="43" spans="3:11" x14ac:dyDescent="0.3">
      <c r="C43" s="1"/>
      <c r="D43" s="2"/>
      <c r="E43" s="2"/>
      <c r="F43" s="1"/>
      <c r="G43" s="1"/>
    </row>
    <row r="44" spans="3:11" x14ac:dyDescent="0.3">
      <c r="C44" s="1"/>
      <c r="D44" s="2"/>
      <c r="E44" s="2"/>
      <c r="F44" s="1"/>
      <c r="G44" s="1"/>
    </row>
    <row r="45" spans="3:11" x14ac:dyDescent="0.3">
      <c r="C45" s="1"/>
      <c r="D45" s="2"/>
      <c r="E45" s="2"/>
      <c r="F45" s="1"/>
      <c r="G45" s="1"/>
    </row>
    <row r="46" spans="3:11" x14ac:dyDescent="0.3">
      <c r="C46" s="1"/>
      <c r="D46" s="2"/>
      <c r="E46" s="2"/>
      <c r="F46" s="1"/>
      <c r="G46" s="1"/>
    </row>
    <row r="47" spans="3:11" x14ac:dyDescent="0.3">
      <c r="C47" s="1"/>
      <c r="D47" s="2"/>
      <c r="E47" s="2"/>
      <c r="F47" s="1"/>
      <c r="G47" s="1"/>
    </row>
    <row r="48" spans="3:11" x14ac:dyDescent="0.3">
      <c r="C48" s="1"/>
      <c r="D48" s="2"/>
      <c r="E48" s="2"/>
      <c r="F48" s="1"/>
      <c r="G48" s="1"/>
    </row>
    <row r="49" spans="3:7" x14ac:dyDescent="0.3">
      <c r="C49" s="1"/>
      <c r="D49" s="2"/>
      <c r="E49" s="2"/>
      <c r="F49" s="1"/>
      <c r="G49" s="1"/>
    </row>
    <row r="50" spans="3:7" x14ac:dyDescent="0.3">
      <c r="C50" s="1"/>
      <c r="D50" s="2"/>
      <c r="E50" s="2"/>
      <c r="F50" s="1"/>
      <c r="G50" s="1"/>
    </row>
    <row r="51" spans="3:7" x14ac:dyDescent="0.3">
      <c r="C51" s="1"/>
      <c r="D51" s="2"/>
      <c r="E51" s="2"/>
      <c r="F51" s="1"/>
      <c r="G51" s="1"/>
    </row>
    <row r="52" spans="3:7" x14ac:dyDescent="0.3">
      <c r="C52" s="1"/>
      <c r="D52" s="2"/>
      <c r="E52" s="2"/>
      <c r="F52" s="1"/>
      <c r="G52" s="1"/>
    </row>
    <row r="53" spans="3:7" x14ac:dyDescent="0.3">
      <c r="C53" s="1"/>
      <c r="D53" s="2"/>
      <c r="E53" s="2"/>
      <c r="F53" s="1"/>
      <c r="G53" s="1"/>
    </row>
    <row r="54" spans="3:7" x14ac:dyDescent="0.3">
      <c r="C54" s="1"/>
      <c r="D54" s="2"/>
      <c r="E54" s="2"/>
      <c r="F54" s="1"/>
      <c r="G54" s="1"/>
    </row>
    <row r="55" spans="3:7" x14ac:dyDescent="0.3">
      <c r="C55" s="1"/>
      <c r="D55" s="2"/>
      <c r="E55" s="2"/>
      <c r="F55" s="1"/>
      <c r="G55" s="1"/>
    </row>
    <row r="56" spans="3:7" x14ac:dyDescent="0.3">
      <c r="C56" s="1"/>
      <c r="D56" s="2"/>
      <c r="E56" s="2"/>
      <c r="F56" s="1"/>
      <c r="G56" s="1"/>
    </row>
    <row r="57" spans="3:7" x14ac:dyDescent="0.3">
      <c r="C57" s="1"/>
      <c r="D57" s="2"/>
      <c r="E57" s="2"/>
      <c r="F57" s="1"/>
      <c r="G57" s="1"/>
    </row>
    <row r="58" spans="3:7" x14ac:dyDescent="0.3">
      <c r="C58" s="1"/>
      <c r="D58" s="2"/>
      <c r="E58" s="2"/>
      <c r="F58" s="1"/>
      <c r="G58" s="1"/>
    </row>
    <row r="59" spans="3:7" x14ac:dyDescent="0.3">
      <c r="C59" s="1"/>
      <c r="D59" s="2"/>
      <c r="E59" s="2"/>
      <c r="F59" s="1"/>
      <c r="G59" s="1"/>
    </row>
    <row r="60" spans="3:7" x14ac:dyDescent="0.3">
      <c r="C60" s="1"/>
      <c r="D60" s="2"/>
      <c r="E60" s="2"/>
      <c r="F60" s="1"/>
      <c r="G60" s="1"/>
    </row>
    <row r="61" spans="3:7" x14ac:dyDescent="0.3">
      <c r="C61" s="1"/>
      <c r="D61" s="2"/>
      <c r="E61" s="2"/>
      <c r="F61" s="1"/>
      <c r="G61" s="1"/>
    </row>
    <row r="62" spans="3:7" x14ac:dyDescent="0.3">
      <c r="C62" s="1"/>
      <c r="D62" s="2"/>
      <c r="E62" s="2"/>
      <c r="F62" s="1"/>
      <c r="G62" s="1"/>
    </row>
    <row r="63" spans="3:7" x14ac:dyDescent="0.3">
      <c r="C63" s="1"/>
      <c r="D63" s="2"/>
      <c r="E63" s="2"/>
      <c r="F63" s="1"/>
      <c r="G63" s="1"/>
    </row>
    <row r="64" spans="3:7" x14ac:dyDescent="0.3">
      <c r="C64" s="1"/>
      <c r="D64" s="2"/>
      <c r="E64" s="2"/>
      <c r="F64" s="1"/>
      <c r="G64" s="1"/>
    </row>
    <row r="65" spans="3:11" x14ac:dyDescent="0.3">
      <c r="C65" s="1"/>
      <c r="D65" s="2"/>
      <c r="E65" s="2"/>
      <c r="F65" s="1"/>
      <c r="G65" s="1"/>
    </row>
    <row r="66" spans="3:11" x14ac:dyDescent="0.3">
      <c r="C66" s="1"/>
      <c r="D66" s="2"/>
      <c r="E66" s="2"/>
      <c r="F66" s="1"/>
      <c r="G66" s="1"/>
    </row>
    <row r="67" spans="3:11" x14ac:dyDescent="0.3">
      <c r="C67" s="1"/>
      <c r="D67" s="2"/>
      <c r="E67" s="2"/>
      <c r="F67" s="1"/>
      <c r="G67" s="1"/>
    </row>
    <row r="68" spans="3:11" x14ac:dyDescent="0.3">
      <c r="C68" s="1"/>
      <c r="D68" s="2"/>
      <c r="E68" s="2"/>
      <c r="F68" s="1"/>
      <c r="G68" s="1"/>
    </row>
    <row r="69" spans="3:11" x14ac:dyDescent="0.3">
      <c r="C69" s="1"/>
      <c r="D69" s="2"/>
      <c r="E69" s="2"/>
      <c r="F69" s="1"/>
      <c r="G69" s="1"/>
    </row>
    <row r="70" spans="3:11" x14ac:dyDescent="0.3">
      <c r="C70" s="1"/>
      <c r="D70" s="2"/>
      <c r="E70" s="2"/>
      <c r="F70" s="1"/>
      <c r="G70" s="1"/>
    </row>
    <row r="71" spans="3:11" x14ac:dyDescent="0.3">
      <c r="C71" s="1"/>
      <c r="D71" s="2"/>
      <c r="E71" s="2"/>
      <c r="F71" s="1"/>
      <c r="G71" s="1"/>
      <c r="J71">
        <f t="shared" ref="J71:J75" si="7">+B71</f>
        <v>0</v>
      </c>
      <c r="K71">
        <f t="shared" ref="K71:K75" si="8">+ROUNDUP(B71*5.5,0)</f>
        <v>0</v>
      </c>
    </row>
    <row r="72" spans="3:11" x14ac:dyDescent="0.3">
      <c r="C72" s="1"/>
      <c r="D72" s="2"/>
      <c r="E72" s="2"/>
      <c r="F72" s="1"/>
      <c r="G72" s="1"/>
      <c r="J72">
        <f t="shared" si="7"/>
        <v>0</v>
      </c>
      <c r="K72">
        <f t="shared" si="8"/>
        <v>0</v>
      </c>
    </row>
    <row r="73" spans="3:11" x14ac:dyDescent="0.3">
      <c r="C73" s="1"/>
      <c r="D73" s="2"/>
      <c r="E73" s="2"/>
      <c r="F73" s="1"/>
      <c r="G73" s="1"/>
      <c r="J73">
        <f t="shared" si="7"/>
        <v>0</v>
      </c>
      <c r="K73">
        <f t="shared" si="8"/>
        <v>0</v>
      </c>
    </row>
    <row r="74" spans="3:11" x14ac:dyDescent="0.3">
      <c r="C74" s="1"/>
      <c r="D74" s="2"/>
      <c r="E74" s="2"/>
      <c r="F74" s="1"/>
      <c r="G74" s="1"/>
      <c r="J74">
        <f t="shared" si="7"/>
        <v>0</v>
      </c>
      <c r="K74">
        <f t="shared" si="8"/>
        <v>0</v>
      </c>
    </row>
    <row r="75" spans="3:11" x14ac:dyDescent="0.3">
      <c r="F75" s="1"/>
      <c r="J75">
        <f t="shared" si="7"/>
        <v>0</v>
      </c>
      <c r="K75">
        <f t="shared" si="8"/>
        <v>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</vt:lpstr>
      <vt:lpstr>Lösung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Dustin Beier</dc:creator>
  <cp:lastModifiedBy>Dustin Beier</cp:lastModifiedBy>
  <dcterms:created xsi:type="dcterms:W3CDTF">2020-05-01T17:04:37Z</dcterms:created>
  <dcterms:modified xsi:type="dcterms:W3CDTF">2020-05-02T07:09:39Z</dcterms:modified>
</cp:coreProperties>
</file>